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64" activeTab="0"/>
  </bookViews>
  <sheets>
    <sheet name="Тавозун" sheetId="1" r:id="rId1"/>
    <sheet name="Фоида ва зарар" sheetId="2" r:id="rId2"/>
  </sheets>
  <definedNames>
    <definedName name="_xlnm.Print_Area" localSheetId="0">'Тавозун'!$A$1:$F$37</definedName>
    <definedName name="_xlnm.Print_Area" localSheetId="1">'Фоида ва зарар'!$A$1:$F$40</definedName>
  </definedNames>
  <calcPr fullCalcOnLoad="1"/>
</workbook>
</file>

<file path=xl/sharedStrings.xml><?xml version="1.0" encoding="utf-8"?>
<sst xmlns="http://schemas.openxmlformats.org/spreadsheetml/2006/main" count="95" uniqueCount="80">
  <si>
    <t>Нақд</t>
  </si>
  <si>
    <t>Воситаҳои асосӣ</t>
  </si>
  <si>
    <t>№</t>
  </si>
  <si>
    <t>Гирифтан аз БМТ</t>
  </si>
  <si>
    <t xml:space="preserve">Гирифтан аз бонкҳои маҳаллӣ </t>
  </si>
  <si>
    <t>Гирифтан аз бонкҳои хориҷӣ</t>
  </si>
  <si>
    <t>Сармоягузорӣ</t>
  </si>
  <si>
    <t>4.1</t>
  </si>
  <si>
    <t>5.1</t>
  </si>
  <si>
    <t>6.1</t>
  </si>
  <si>
    <t>7.1</t>
  </si>
  <si>
    <t>8</t>
  </si>
  <si>
    <t>9</t>
  </si>
  <si>
    <t>Пардохт ба бонкҳои хориҷӣ</t>
  </si>
  <si>
    <t>Амонатҳо</t>
  </si>
  <si>
    <t>Ӯҳдадориҳои дигар</t>
  </si>
  <si>
    <t>Захираҳои сармоявӣ</t>
  </si>
  <si>
    <t>Фоида</t>
  </si>
  <si>
    <t>Қарзҳои субординарӣ</t>
  </si>
  <si>
    <t>Қарзҳо</t>
  </si>
  <si>
    <t>Пардохт ба бонкҳои маҳаллӣ</t>
  </si>
  <si>
    <t>Пардохт ба БМТ</t>
  </si>
  <si>
    <t xml:space="preserve">Дороиҳои дигар </t>
  </si>
  <si>
    <t>Нишондиҳандаҳо</t>
  </si>
  <si>
    <t>(бақия дар интиҳои давра, бо ҳаз. сомонӣ)</t>
  </si>
  <si>
    <t xml:space="preserve">         Захира аз рӯи қарзҳои байнибонкӣ</t>
  </si>
  <si>
    <t xml:space="preserve">        Захира аз рӯи сармоягузорӣ</t>
  </si>
  <si>
    <t>Сармояи пардохташуда ва изофа</t>
  </si>
  <si>
    <t xml:space="preserve">        Захира аз рӯи қарзҳо</t>
  </si>
  <si>
    <t>Коғазҳои қиматнок</t>
  </si>
  <si>
    <t>Ҳамагӣ дар қисми А:</t>
  </si>
  <si>
    <t xml:space="preserve">        Ҳамагӣ дар қисмҳои Б ва В:</t>
  </si>
  <si>
    <t>Қисми А. Дороиҳо</t>
  </si>
  <si>
    <t>Қисми Б. Ӯҳдадориҳо</t>
  </si>
  <si>
    <t>Қисми В. Сармоя</t>
  </si>
  <si>
    <t>1.</t>
  </si>
  <si>
    <t>2.</t>
  </si>
  <si>
    <t>3.</t>
  </si>
  <si>
    <t>4.</t>
  </si>
  <si>
    <t>5.</t>
  </si>
  <si>
    <t>6.</t>
  </si>
  <si>
    <t>а. Даромади дигар</t>
  </si>
  <si>
    <t>б. Хароҷоти дигар</t>
  </si>
  <si>
    <t>7.</t>
  </si>
  <si>
    <t>а. Хароҷоти амалиётӣ</t>
  </si>
  <si>
    <t>8.</t>
  </si>
  <si>
    <t>9.</t>
  </si>
  <si>
    <t xml:space="preserve">        Захира аз рӯи коғазҳои қиматнок</t>
  </si>
  <si>
    <t>Андоз аз фоида</t>
  </si>
  <si>
    <t>Фоидаи пеш аз андоз</t>
  </si>
  <si>
    <t xml:space="preserve">                      Ҳамагӣ дар қисми Б:</t>
  </si>
  <si>
    <t>Давраи пеш аз ҳисоботӣ</t>
  </si>
  <si>
    <t>Давраи 
ҳисоботӣ</t>
  </si>
  <si>
    <t>Тағйирот (бо фоиз)</t>
  </si>
  <si>
    <t>б. Даромад аз коҳиши захираҳо</t>
  </si>
  <si>
    <t>в. Хароҷот аз ташкили захираҳо</t>
  </si>
  <si>
    <t>Фоизҳо</t>
  </si>
  <si>
    <t>Хизматрасонии қарзӣ</t>
  </si>
  <si>
    <t>Амалиёт бо коғазҳои қиматнок</t>
  </si>
  <si>
    <t>Холис:</t>
  </si>
  <si>
    <t>Амалиёт бо асъори хориҷӣ</t>
  </si>
  <si>
    <t>Амалиёти  ғайритавозунӣ</t>
  </si>
  <si>
    <t>Амалиёти дигар</t>
  </si>
  <si>
    <t>Тағйироти амалиётӣ</t>
  </si>
  <si>
    <t>Фоида (+)/зарари (-) соф</t>
  </si>
  <si>
    <t>(бо ҳаз.сомонӣ)</t>
  </si>
  <si>
    <t>Даромад/хароҷоти фавқулодда</t>
  </si>
  <si>
    <t xml:space="preserve">а. Даромад </t>
  </si>
  <si>
    <t>а. Даромад</t>
  </si>
  <si>
    <t>б. Хароҷот</t>
  </si>
  <si>
    <t>а. Гирифташуда</t>
  </si>
  <si>
    <t>б. Пардохташуда</t>
  </si>
  <si>
    <t xml:space="preserve">б. Хароҷотҳо </t>
  </si>
  <si>
    <t>Тағйирот
(ҳаз.сомонӣ)</t>
  </si>
  <si>
    <t>Тағйирот (ҳаз.сомонӣ)</t>
  </si>
  <si>
    <t>Ҷадвали 1. Ҳисоботи тавозунии БДА ҶТ "Амонатбонк"</t>
  </si>
  <si>
    <t>Ҷадвали 2. Ҳисоботи Фоида ва зарари БДА ҶТ "Амонатбонк"</t>
  </si>
  <si>
    <t xml:space="preserve">                      Ҳамагӣ дар қисми В :</t>
  </si>
  <si>
    <t>ба санаҳои 31.08.2012  ва   31.08.2013</t>
  </si>
  <si>
    <t>Давраи ҳисоботӣ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</si>
</sst>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0.0_ ;\-#,##0.0\ "/>
    <numFmt numFmtId="166" formatCode="0.0"/>
    <numFmt numFmtId="167" formatCode="_-* #,##0.0_р_._-;\-* #,##0.0_р_._-;_-* &quot;-&quot;?_р_._-;_-@_-"/>
    <numFmt numFmtId="168" formatCode="#,##0.0"/>
    <numFmt numFmtId="169" formatCode="0.0%"/>
    <numFmt numFmtId="170" formatCode="[$-FC19]d\ mmmm\ yyyy\ &quot;г.&quot;"/>
    <numFmt numFmtId="171" formatCode="_-* #,##0.0&quot;р.&quot;_-;\-* #,##0.0&quot;р.&quot;_-;_-* &quot;-&quot;?&quot;р.&quot;_-;_-@_-"/>
    <numFmt numFmtId="172" formatCode="#,##0_ ;\-#,##0\ "/>
    <numFmt numFmtId="173" formatCode="_-* #,##0.00000000_р_._-;\-* #,##0.00000000_р_._-;_-* &quot;-&quot;????????_р_._-;_-@_-"/>
    <numFmt numFmtId="174" formatCode="_-* #,##0.0_р_._-;\-* #,##0.0_р_._-;_-* &quot;-&quot;??_р_._-;_-@_-"/>
    <numFmt numFmtId="175" formatCode="_-* #,##0_р_._-;\-* #,##0_р_._-;_-* &quot;-&quot;??_р_._-;_-@_-"/>
  </numFmts>
  <fonts count="47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Palatino Linotype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Palatino Linotype"/>
      <family val="1"/>
    </font>
    <font>
      <b/>
      <i/>
      <sz val="12"/>
      <name val="Palatino Linotype"/>
      <family val="1"/>
    </font>
    <font>
      <sz val="12"/>
      <name val="Times New Roman Tj"/>
      <family val="1"/>
    </font>
    <font>
      <sz val="12"/>
      <name val="Arial Cyr"/>
      <family val="2"/>
    </font>
    <font>
      <sz val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" fillId="0" borderId="0" applyFill="0" applyBorder="0" applyAlignment="0" applyProtection="0"/>
    <xf numFmtId="41" fontId="2" fillId="0" borderId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left" indent="1"/>
    </xf>
    <xf numFmtId="0" fontId="2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indent="1"/>
    </xf>
    <xf numFmtId="0" fontId="3" fillId="34" borderId="10" xfId="53" applyFont="1" applyFill="1" applyBorder="1" applyAlignment="1" applyProtection="1">
      <alignment horizontal="center" vertical="center"/>
      <protection/>
    </xf>
    <xf numFmtId="14" fontId="3" fillId="34" borderId="10" xfId="53" applyNumberFormat="1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>
      <alignment/>
    </xf>
    <xf numFmtId="0" fontId="3" fillId="34" borderId="10" xfId="53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/>
    </xf>
    <xf numFmtId="0" fontId="3" fillId="34" borderId="10" xfId="53" applyNumberFormat="1" applyFont="1" applyFill="1" applyBorder="1" applyAlignment="1" applyProtection="1">
      <alignment horizontal="center" vertical="center"/>
      <protection/>
    </xf>
    <xf numFmtId="3" fontId="3" fillId="33" borderId="10" xfId="0" applyNumberFormat="1" applyFont="1" applyFill="1" applyBorder="1" applyAlignment="1">
      <alignment horizontal="center"/>
    </xf>
    <xf numFmtId="0" fontId="23" fillId="34" borderId="10" xfId="55" applyFont="1" applyFill="1" applyBorder="1" applyAlignment="1" applyProtection="1">
      <alignment horizontal="center" vertical="top" wrapText="1"/>
      <protection/>
    </xf>
    <xf numFmtId="1" fontId="23" fillId="33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169" fontId="23" fillId="33" borderId="10" xfId="0" applyNumberFormat="1" applyFont="1" applyFill="1" applyBorder="1" applyAlignment="1">
      <alignment horizontal="center"/>
    </xf>
    <xf numFmtId="1" fontId="25" fillId="0" borderId="10" xfId="65" applyNumberFormat="1" applyFont="1" applyFill="1" applyBorder="1" applyAlignment="1">
      <alignment horizontal="center"/>
    </xf>
    <xf numFmtId="0" fontId="3" fillId="34" borderId="10" xfId="55" applyFont="1" applyFill="1" applyBorder="1" applyAlignment="1" applyProtection="1">
      <alignment horizontal="center" vertical="top" wrapText="1"/>
      <protection/>
    </xf>
    <xf numFmtId="1" fontId="3" fillId="33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69" fontId="3" fillId="33" borderId="1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vertical="top"/>
    </xf>
    <xf numFmtId="0" fontId="3" fillId="34" borderId="10" xfId="53" applyFont="1" applyFill="1" applyBorder="1" applyAlignment="1" applyProtection="1">
      <alignment horizontal="center" vertical="top" wrapText="1"/>
      <protection/>
    </xf>
    <xf numFmtId="0" fontId="26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indent="1"/>
    </xf>
    <xf numFmtId="0" fontId="3" fillId="34" borderId="10" xfId="53" applyNumberFormat="1" applyFont="1" applyFill="1" applyBorder="1" applyAlignment="1" applyProtection="1">
      <alignment horizontal="center" vertical="center" wrapText="1"/>
      <protection/>
    </xf>
    <xf numFmtId="49" fontId="23" fillId="33" borderId="10" xfId="0" applyNumberFormat="1" applyFont="1" applyFill="1" applyBorder="1" applyAlignment="1">
      <alignment horizontal="left" indent="1"/>
    </xf>
    <xf numFmtId="0" fontId="23" fillId="34" borderId="10" xfId="53" applyFont="1" applyFill="1" applyBorder="1" applyAlignment="1" applyProtection="1">
      <alignment horizontal="left" vertical="top" wrapText="1" indent="2"/>
      <protection/>
    </xf>
    <xf numFmtId="172" fontId="27" fillId="0" borderId="10" xfId="64" applyNumberFormat="1" applyFont="1" applyBorder="1" applyAlignment="1">
      <alignment/>
    </xf>
    <xf numFmtId="172" fontId="27" fillId="0" borderId="10" xfId="64" applyNumberFormat="1" applyFont="1" applyFill="1" applyBorder="1" applyAlignment="1">
      <alignment/>
    </xf>
    <xf numFmtId="166" fontId="26" fillId="0" borderId="10" xfId="0" applyNumberFormat="1" applyFont="1" applyBorder="1" applyAlignment="1">
      <alignment/>
    </xf>
    <xf numFmtId="1" fontId="27" fillId="0" borderId="10" xfId="64" applyNumberFormat="1" applyFont="1" applyBorder="1" applyAlignment="1">
      <alignment/>
    </xf>
    <xf numFmtId="1" fontId="27" fillId="0" borderId="10" xfId="64" applyNumberFormat="1" applyFont="1" applyFill="1" applyBorder="1" applyAlignment="1">
      <alignment/>
    </xf>
    <xf numFmtId="0" fontId="23" fillId="33" borderId="10" xfId="53" applyFont="1" applyFill="1" applyBorder="1" applyAlignment="1" applyProtection="1">
      <alignment horizontal="left" vertical="top" wrapText="1" indent="2"/>
      <protection/>
    </xf>
    <xf numFmtId="0" fontId="23" fillId="34" borderId="10" xfId="53" applyFont="1" applyFill="1" applyBorder="1" applyAlignment="1" applyProtection="1">
      <alignment horizontal="left" vertical="top" wrapText="1" indent="1"/>
      <protection/>
    </xf>
    <xf numFmtId="0" fontId="23" fillId="33" borderId="10" xfId="0" applyFont="1" applyFill="1" applyBorder="1" applyAlignment="1">
      <alignment horizontal="right"/>
    </xf>
    <xf numFmtId="172" fontId="28" fillId="0" borderId="10" xfId="64" applyNumberFormat="1" applyFont="1" applyBorder="1" applyAlignment="1">
      <alignment/>
    </xf>
    <xf numFmtId="172" fontId="28" fillId="0" borderId="10" xfId="64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9" fontId="3" fillId="33" borderId="10" xfId="0" applyNumberFormat="1" applyFont="1" applyFill="1" applyBorder="1" applyAlignment="1">
      <alignment horizontal="center"/>
    </xf>
    <xf numFmtId="14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23" fillId="33" borderId="10" xfId="54" applyFont="1" applyFill="1" applyBorder="1" applyAlignment="1" applyProtection="1">
      <alignment horizontal="left" vertical="top" wrapText="1" indent="2"/>
      <protection/>
    </xf>
    <xf numFmtId="165" fontId="27" fillId="0" borderId="10" xfId="64" applyNumberFormat="1" applyFont="1" applyBorder="1" applyAlignment="1">
      <alignment/>
    </xf>
    <xf numFmtId="0" fontId="23" fillId="34" borderId="10" xfId="54" applyFont="1" applyFill="1" applyBorder="1" applyAlignment="1" applyProtection="1">
      <alignment horizontal="left" vertical="top" wrapText="1" indent="2"/>
      <protection/>
    </xf>
    <xf numFmtId="0" fontId="23" fillId="33" borderId="10" xfId="54" applyFont="1" applyFill="1" applyBorder="1" applyAlignment="1" applyProtection="1">
      <alignment horizontal="left" vertical="top" wrapText="1" indent="2"/>
      <protection hidden="1"/>
    </xf>
    <xf numFmtId="41" fontId="28" fillId="0" borderId="10" xfId="64" applyNumberFormat="1" applyFont="1" applyBorder="1" applyAlignment="1">
      <alignment/>
    </xf>
    <xf numFmtId="41" fontId="28" fillId="0" borderId="10" xfId="64" applyNumberFormat="1" applyFont="1" applyFill="1" applyBorder="1" applyAlignment="1">
      <alignment/>
    </xf>
    <xf numFmtId="1" fontId="28" fillId="0" borderId="10" xfId="64" applyNumberFormat="1" applyFont="1" applyBorder="1" applyAlignment="1">
      <alignment/>
    </xf>
    <xf numFmtId="166" fontId="28" fillId="0" borderId="10" xfId="0" applyNumberFormat="1" applyFont="1" applyBorder="1" applyAlignment="1">
      <alignment/>
    </xf>
    <xf numFmtId="0" fontId="23" fillId="34" borderId="10" xfId="56" applyFont="1" applyFill="1" applyBorder="1" applyAlignment="1" applyProtection="1">
      <alignment horizontal="left" vertical="top" indent="2"/>
      <protection/>
    </xf>
    <xf numFmtId="3" fontId="27" fillId="0" borderId="10" xfId="64" applyNumberFormat="1" applyFont="1" applyBorder="1" applyAlignment="1">
      <alignment/>
    </xf>
    <xf numFmtId="3" fontId="27" fillId="0" borderId="10" xfId="64" applyNumberFormat="1" applyFont="1" applyFill="1" applyBorder="1" applyAlignment="1">
      <alignment/>
    </xf>
    <xf numFmtId="0" fontId="23" fillId="33" borderId="10" xfId="56" applyFont="1" applyFill="1" applyBorder="1" applyAlignment="1" applyProtection="1">
      <alignment horizontal="left" vertical="top" indent="2"/>
      <protection/>
    </xf>
    <xf numFmtId="168" fontId="26" fillId="0" borderId="10" xfId="0" applyNumberFormat="1" applyFont="1" applyBorder="1" applyAlignment="1">
      <alignment/>
    </xf>
    <xf numFmtId="175" fontId="29" fillId="0" borderId="10" xfId="64" applyNumberFormat="1" applyFont="1" applyBorder="1" applyAlignment="1">
      <alignment horizontal="center" vertical="top" wrapText="1"/>
    </xf>
    <xf numFmtId="175" fontId="29" fillId="0" borderId="10" xfId="64" applyNumberFormat="1" applyFont="1" applyFill="1" applyBorder="1" applyAlignment="1">
      <alignment horizontal="center" vertical="top" wrapText="1"/>
    </xf>
    <xf numFmtId="165" fontId="29" fillId="0" borderId="10" xfId="64" applyNumberFormat="1" applyFont="1" applyBorder="1" applyAlignment="1">
      <alignment horizontal="center" vertical="top" wrapText="1"/>
    </xf>
    <xf numFmtId="0" fontId="23" fillId="33" borderId="10" xfId="53" applyFont="1" applyFill="1" applyBorder="1" applyAlignment="1" applyProtection="1">
      <alignment horizontal="left" vertical="top" wrapText="1" inden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A01.01" xfId="53"/>
    <cellStyle name="Обычный_BL01.02" xfId="54"/>
    <cellStyle name="Обычный_PL02.01" xfId="55"/>
    <cellStyle name="Обычный_Книга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SheetLayoutView="75" workbookViewId="0" topLeftCell="A4">
      <selection activeCell="B40" sqref="B40"/>
    </sheetView>
  </sheetViews>
  <sheetFormatPr defaultColWidth="11.625" defaultRowHeight="24.75" customHeight="1"/>
  <cols>
    <col min="1" max="1" width="7.75390625" style="31" customWidth="1"/>
    <col min="2" max="2" width="39.00390625" style="3" customWidth="1"/>
    <col min="3" max="3" width="17.75390625" style="3" customWidth="1"/>
    <col min="4" max="4" width="20.375" style="3" customWidth="1"/>
    <col min="5" max="5" width="17.125" style="3" customWidth="1"/>
    <col min="6" max="6" width="14.625" style="3" customWidth="1"/>
    <col min="7" max="16384" width="11.625" style="3" customWidth="1"/>
  </cols>
  <sheetData>
    <row r="1" spans="1:7" ht="24.75" customHeight="1">
      <c r="A1" s="1" t="s">
        <v>75</v>
      </c>
      <c r="B1" s="1"/>
      <c r="C1" s="1"/>
      <c r="D1" s="1"/>
      <c r="E1" s="1"/>
      <c r="F1" s="1"/>
      <c r="G1" s="28"/>
    </row>
    <row r="2" spans="1:7" ht="24.75" customHeight="1">
      <c r="A2" s="1" t="s">
        <v>78</v>
      </c>
      <c r="B2" s="1"/>
      <c r="C2" s="1"/>
      <c r="D2" s="1"/>
      <c r="E2" s="1"/>
      <c r="F2" s="1"/>
      <c r="G2" s="28"/>
    </row>
    <row r="3" spans="1:7" ht="24.75" customHeight="1">
      <c r="A3" s="1" t="s">
        <v>24</v>
      </c>
      <c r="B3" s="1"/>
      <c r="C3" s="1"/>
      <c r="D3" s="1"/>
      <c r="E3" s="1"/>
      <c r="F3" s="1"/>
      <c r="G3" s="28"/>
    </row>
    <row r="4" s="2" customFormat="1" ht="24.75" customHeight="1">
      <c r="F4" s="29"/>
    </row>
    <row r="5" spans="1:6" ht="46.5" customHeight="1">
      <c r="A5" s="4" t="s">
        <v>2</v>
      </c>
      <c r="B5" s="5" t="s">
        <v>23</v>
      </c>
      <c r="C5" s="6" t="s">
        <v>79</v>
      </c>
      <c r="D5" s="6" t="s">
        <v>52</v>
      </c>
      <c r="E5" s="6" t="s">
        <v>73</v>
      </c>
      <c r="F5" s="6" t="s">
        <v>53</v>
      </c>
    </row>
    <row r="6" spans="1:6" s="30" customFormat="1" ht="24.75" customHeight="1">
      <c r="A6" s="33"/>
      <c r="B6" s="5"/>
      <c r="C6" s="6">
        <v>41152</v>
      </c>
      <c r="D6" s="6">
        <v>41517</v>
      </c>
      <c r="E6" s="34"/>
      <c r="F6" s="34"/>
    </row>
    <row r="7" spans="1:6" s="30" customFormat="1" ht="24.75" customHeight="1">
      <c r="A7" s="33" t="s">
        <v>32</v>
      </c>
      <c r="B7" s="5"/>
      <c r="C7" s="34"/>
      <c r="D7" s="34"/>
      <c r="E7" s="34"/>
      <c r="F7" s="34"/>
    </row>
    <row r="8" spans="1:6" ht="24.75" customHeight="1">
      <c r="A8" s="35">
        <v>1</v>
      </c>
      <c r="B8" s="36" t="s">
        <v>0</v>
      </c>
      <c r="C8" s="37">
        <v>227916</v>
      </c>
      <c r="D8" s="38">
        <v>233876</v>
      </c>
      <c r="E8" s="37">
        <f>D8-C8</f>
        <v>5960</v>
      </c>
      <c r="F8" s="39">
        <f aca="true" t="shared" si="0" ref="F8:F21">D8/C8%-100</f>
        <v>2.614998508222328</v>
      </c>
    </row>
    <row r="9" spans="1:6" ht="24.75" customHeight="1">
      <c r="A9" s="35">
        <v>2</v>
      </c>
      <c r="B9" s="36" t="s">
        <v>3</v>
      </c>
      <c r="C9" s="40">
        <v>493467</v>
      </c>
      <c r="D9" s="41">
        <v>772066</v>
      </c>
      <c r="E9" s="37">
        <f aca="true" t="shared" si="1" ref="E9:E21">D9-C9</f>
        <v>278599</v>
      </c>
      <c r="F9" s="39">
        <f t="shared" si="0"/>
        <v>56.45747334674863</v>
      </c>
    </row>
    <row r="10" spans="1:6" ht="24.75" customHeight="1">
      <c r="A10" s="35">
        <v>3</v>
      </c>
      <c r="B10" s="36" t="s">
        <v>4</v>
      </c>
      <c r="C10" s="40">
        <v>112298</v>
      </c>
      <c r="D10" s="41">
        <v>169605</v>
      </c>
      <c r="E10" s="37">
        <f t="shared" si="1"/>
        <v>57307</v>
      </c>
      <c r="F10" s="39">
        <f t="shared" si="0"/>
        <v>51.031184883078936</v>
      </c>
    </row>
    <row r="11" spans="1:6" ht="24.75" customHeight="1">
      <c r="A11" s="35">
        <v>4</v>
      </c>
      <c r="B11" s="42" t="s">
        <v>5</v>
      </c>
      <c r="C11" s="40">
        <v>16049</v>
      </c>
      <c r="D11" s="41">
        <v>35770</v>
      </c>
      <c r="E11" s="37">
        <f t="shared" si="1"/>
        <v>19721</v>
      </c>
      <c r="F11" s="39">
        <f t="shared" si="0"/>
        <v>122.87993021372046</v>
      </c>
    </row>
    <row r="12" spans="1:6" ht="36">
      <c r="A12" s="35" t="s">
        <v>7</v>
      </c>
      <c r="B12" s="66" t="s">
        <v>25</v>
      </c>
      <c r="C12" s="40">
        <v>414</v>
      </c>
      <c r="D12" s="41">
        <v>407</v>
      </c>
      <c r="E12" s="37">
        <f t="shared" si="1"/>
        <v>-7</v>
      </c>
      <c r="F12" s="39">
        <f t="shared" si="0"/>
        <v>-1.690821256038646</v>
      </c>
    </row>
    <row r="13" spans="1:6" ht="24.75" customHeight="1">
      <c r="A13" s="35">
        <v>5</v>
      </c>
      <c r="B13" s="36" t="s">
        <v>29</v>
      </c>
      <c r="C13" s="40">
        <v>0</v>
      </c>
      <c r="D13" s="41">
        <v>0</v>
      </c>
      <c r="E13" s="37">
        <f t="shared" si="1"/>
        <v>0</v>
      </c>
      <c r="F13" s="39"/>
    </row>
    <row r="14" spans="1:6" ht="42.75" customHeight="1">
      <c r="A14" s="35" t="s">
        <v>8</v>
      </c>
      <c r="B14" s="66" t="s">
        <v>47</v>
      </c>
      <c r="C14" s="40">
        <v>0</v>
      </c>
      <c r="D14" s="41">
        <v>0</v>
      </c>
      <c r="E14" s="37">
        <v>0</v>
      </c>
      <c r="F14" s="39"/>
    </row>
    <row r="15" spans="1:6" ht="24.75" customHeight="1">
      <c r="A15" s="35">
        <v>6</v>
      </c>
      <c r="B15" s="42" t="s">
        <v>19</v>
      </c>
      <c r="C15" s="40">
        <v>241769</v>
      </c>
      <c r="D15" s="41">
        <v>258563</v>
      </c>
      <c r="E15" s="37">
        <f t="shared" si="1"/>
        <v>16794</v>
      </c>
      <c r="F15" s="39">
        <f t="shared" si="0"/>
        <v>6.946299980559957</v>
      </c>
    </row>
    <row r="16" spans="1:6" ht="24.75" customHeight="1">
      <c r="A16" s="35" t="s">
        <v>9</v>
      </c>
      <c r="B16" s="66" t="s">
        <v>28</v>
      </c>
      <c r="C16" s="40">
        <v>36973</v>
      </c>
      <c r="D16" s="41">
        <v>43062</v>
      </c>
      <c r="E16" s="37">
        <f t="shared" si="1"/>
        <v>6089</v>
      </c>
      <c r="F16" s="39">
        <f t="shared" si="0"/>
        <v>16.468774511129737</v>
      </c>
    </row>
    <row r="17" spans="1:6" ht="24.75" customHeight="1">
      <c r="A17" s="35">
        <v>7</v>
      </c>
      <c r="B17" s="36" t="s">
        <v>6</v>
      </c>
      <c r="C17" s="40">
        <v>12093</v>
      </c>
      <c r="D17" s="41">
        <v>11166</v>
      </c>
      <c r="E17" s="37">
        <f t="shared" si="1"/>
        <v>-927</v>
      </c>
      <c r="F17" s="39">
        <f t="shared" si="0"/>
        <v>-7.665591664599361</v>
      </c>
    </row>
    <row r="18" spans="1:6" ht="24.75" customHeight="1">
      <c r="A18" s="35" t="s">
        <v>10</v>
      </c>
      <c r="B18" s="42" t="s">
        <v>26</v>
      </c>
      <c r="C18" s="40">
        <v>0</v>
      </c>
      <c r="D18" s="41">
        <v>0</v>
      </c>
      <c r="E18" s="37">
        <f t="shared" si="1"/>
        <v>0</v>
      </c>
      <c r="F18" s="39"/>
    </row>
    <row r="19" spans="1:6" ht="24.75" customHeight="1">
      <c r="A19" s="35" t="s">
        <v>11</v>
      </c>
      <c r="B19" s="43" t="s">
        <v>1</v>
      </c>
      <c r="C19" s="40">
        <v>121759</v>
      </c>
      <c r="D19" s="41">
        <v>122063</v>
      </c>
      <c r="E19" s="37">
        <f t="shared" si="1"/>
        <v>304</v>
      </c>
      <c r="F19" s="39">
        <f t="shared" si="0"/>
        <v>0.24967353542655246</v>
      </c>
    </row>
    <row r="20" spans="1:6" ht="24.75" customHeight="1">
      <c r="A20" s="35" t="s">
        <v>12</v>
      </c>
      <c r="B20" s="36" t="s">
        <v>22</v>
      </c>
      <c r="C20" s="41">
        <v>22716</v>
      </c>
      <c r="D20" s="41">
        <v>30561</v>
      </c>
      <c r="E20" s="37">
        <f t="shared" si="1"/>
        <v>7845</v>
      </c>
      <c r="F20" s="39">
        <f t="shared" si="0"/>
        <v>34.535129424194395</v>
      </c>
    </row>
    <row r="21" spans="1:6" ht="24.75" customHeight="1">
      <c r="A21" s="44"/>
      <c r="B21" s="27" t="s">
        <v>30</v>
      </c>
      <c r="C21" s="45">
        <f>C8+C9+C10+C11+C13-C14+C15+C17-C18+C19+C20</f>
        <v>1248067</v>
      </c>
      <c r="D21" s="46">
        <f>D8+D9+D10+D11+D13-D14+D15+D17-D18+D19+D20</f>
        <v>1633670</v>
      </c>
      <c r="E21" s="45">
        <f t="shared" si="1"/>
        <v>385603</v>
      </c>
      <c r="F21" s="39">
        <f t="shared" si="0"/>
        <v>30.89601760161915</v>
      </c>
    </row>
    <row r="22" spans="1:6" ht="24.75" customHeight="1">
      <c r="A22" s="44"/>
      <c r="B22" s="27"/>
      <c r="C22" s="7"/>
      <c r="D22" s="47"/>
      <c r="E22" s="7"/>
      <c r="F22" s="48"/>
    </row>
    <row r="23" spans="1:6" s="30" customFormat="1" ht="24.75" customHeight="1">
      <c r="A23" s="33" t="s">
        <v>33</v>
      </c>
      <c r="B23" s="5"/>
      <c r="C23" s="6"/>
      <c r="D23" s="49"/>
      <c r="E23" s="6"/>
      <c r="F23" s="6"/>
    </row>
    <row r="24" spans="1:6" ht="24.75" customHeight="1">
      <c r="A24" s="35">
        <f>A20+1</f>
        <v>10</v>
      </c>
      <c r="B24" s="50" t="s">
        <v>21</v>
      </c>
      <c r="C24" s="37">
        <v>8406</v>
      </c>
      <c r="D24" s="38">
        <v>6987</v>
      </c>
      <c r="E24" s="40">
        <f aca="true" t="shared" si="2" ref="E24:E29">D24-C24</f>
        <v>-1419</v>
      </c>
      <c r="F24" s="51">
        <f aca="true" t="shared" si="3" ref="F24:F29">D24/C24%-100</f>
        <v>-16.8807994289793</v>
      </c>
    </row>
    <row r="25" spans="1:6" ht="24.75" customHeight="1">
      <c r="A25" s="35">
        <f>A24+1</f>
        <v>11</v>
      </c>
      <c r="B25" s="50" t="s">
        <v>20</v>
      </c>
      <c r="C25" s="37">
        <v>552</v>
      </c>
      <c r="D25" s="38">
        <v>1377</v>
      </c>
      <c r="E25" s="40">
        <f t="shared" si="2"/>
        <v>825</v>
      </c>
      <c r="F25" s="51">
        <f t="shared" si="3"/>
        <v>149.45652173913047</v>
      </c>
    </row>
    <row r="26" spans="1:6" ht="24.75" customHeight="1">
      <c r="A26" s="35">
        <f>A25+1</f>
        <v>12</v>
      </c>
      <c r="B26" s="52" t="s">
        <v>13</v>
      </c>
      <c r="C26" s="37">
        <v>74255</v>
      </c>
      <c r="D26" s="38">
        <v>96790</v>
      </c>
      <c r="E26" s="40">
        <f t="shared" si="2"/>
        <v>22535</v>
      </c>
      <c r="F26" s="51">
        <f t="shared" si="3"/>
        <v>30.34812470540706</v>
      </c>
    </row>
    <row r="27" spans="1:6" ht="24.75" customHeight="1">
      <c r="A27" s="35">
        <f>A26+1</f>
        <v>13</v>
      </c>
      <c r="B27" s="53" t="s">
        <v>14</v>
      </c>
      <c r="C27" s="37">
        <v>797308</v>
      </c>
      <c r="D27" s="38">
        <v>934123</v>
      </c>
      <c r="E27" s="40">
        <f t="shared" si="2"/>
        <v>136815</v>
      </c>
      <c r="F27" s="51">
        <f t="shared" si="3"/>
        <v>17.159617111580474</v>
      </c>
    </row>
    <row r="28" spans="1:6" ht="24.75" customHeight="1">
      <c r="A28" s="35">
        <f>A27+1</f>
        <v>14</v>
      </c>
      <c r="B28" s="53" t="s">
        <v>15</v>
      </c>
      <c r="C28" s="38">
        <v>215676</v>
      </c>
      <c r="D28" s="38">
        <v>418742</v>
      </c>
      <c r="E28" s="40">
        <f t="shared" si="2"/>
        <v>203066</v>
      </c>
      <c r="F28" s="51">
        <f t="shared" si="3"/>
        <v>94.15326693744319</v>
      </c>
    </row>
    <row r="29" spans="1:6" ht="24.75" customHeight="1">
      <c r="A29" s="44"/>
      <c r="B29" s="8" t="s">
        <v>50</v>
      </c>
      <c r="C29" s="54">
        <f>SUM(C24:C28)</f>
        <v>1096197</v>
      </c>
      <c r="D29" s="55">
        <f>SUM(D24:D28)</f>
        <v>1458019</v>
      </c>
      <c r="E29" s="56">
        <f t="shared" si="2"/>
        <v>361822</v>
      </c>
      <c r="F29" s="57">
        <f t="shared" si="3"/>
        <v>33.007023372623735</v>
      </c>
    </row>
    <row r="30" spans="1:6" ht="24.75" customHeight="1">
      <c r="A30" s="44"/>
      <c r="B30" s="27"/>
      <c r="C30" s="7"/>
      <c r="D30" s="47"/>
      <c r="E30" s="7"/>
      <c r="F30" s="48"/>
    </row>
    <row r="31" spans="1:6" s="30" customFormat="1" ht="24.75" customHeight="1">
      <c r="A31" s="33" t="s">
        <v>34</v>
      </c>
      <c r="B31" s="5"/>
      <c r="C31" s="6"/>
      <c r="D31" s="49"/>
      <c r="E31" s="6"/>
      <c r="F31" s="6"/>
    </row>
    <row r="32" spans="1:6" ht="24.75" customHeight="1">
      <c r="A32" s="35">
        <f>A28+1</f>
        <v>15</v>
      </c>
      <c r="B32" s="58" t="s">
        <v>27</v>
      </c>
      <c r="C32" s="59">
        <v>30502</v>
      </c>
      <c r="D32" s="60">
        <v>35502</v>
      </c>
      <c r="E32" s="59">
        <f>D32-C32</f>
        <v>5000</v>
      </c>
      <c r="F32" s="51">
        <f aca="true" t="shared" si="4" ref="F32:F37">D32/C32%-100</f>
        <v>16.392367713592563</v>
      </c>
    </row>
    <row r="33" spans="1:6" ht="24.75" customHeight="1">
      <c r="A33" s="35">
        <f>A32+1</f>
        <v>16</v>
      </c>
      <c r="B33" s="61" t="s">
        <v>16</v>
      </c>
      <c r="C33" s="59">
        <v>105075</v>
      </c>
      <c r="D33" s="60">
        <v>124256</v>
      </c>
      <c r="E33" s="59">
        <f>D33-C33</f>
        <v>19181</v>
      </c>
      <c r="F33" s="51">
        <f t="shared" si="4"/>
        <v>18.25458006186058</v>
      </c>
    </row>
    <row r="34" spans="1:6" ht="24.75" customHeight="1">
      <c r="A34" s="35">
        <f>A33+1</f>
        <v>17</v>
      </c>
      <c r="B34" s="61" t="s">
        <v>17</v>
      </c>
      <c r="C34" s="59">
        <v>13293</v>
      </c>
      <c r="D34" s="60">
        <v>15893</v>
      </c>
      <c r="E34" s="59">
        <f>(D34-C34)</f>
        <v>2600</v>
      </c>
      <c r="F34" s="51">
        <f t="shared" si="4"/>
        <v>19.559166478597746</v>
      </c>
    </row>
    <row r="35" spans="1:6" ht="24.75" customHeight="1">
      <c r="A35" s="35">
        <f>A34+1</f>
        <v>18</v>
      </c>
      <c r="B35" s="58" t="s">
        <v>18</v>
      </c>
      <c r="C35" s="59">
        <v>3000</v>
      </c>
      <c r="D35" s="60">
        <v>0</v>
      </c>
      <c r="E35" s="59">
        <f>D35-C35</f>
        <v>-3000</v>
      </c>
      <c r="F35" s="62"/>
    </row>
    <row r="36" spans="1:6" ht="40.5" customHeight="1">
      <c r="A36" s="35"/>
      <c r="B36" s="8" t="s">
        <v>77</v>
      </c>
      <c r="C36" s="40">
        <f>SUM(C32:C35)</f>
        <v>151870</v>
      </c>
      <c r="D36" s="40">
        <f>SUM(D32:D35)</f>
        <v>175651</v>
      </c>
      <c r="E36" s="40">
        <f>SUM(E32:E35)</f>
        <v>23781</v>
      </c>
      <c r="F36" s="51">
        <f t="shared" si="4"/>
        <v>15.65878712056363</v>
      </c>
    </row>
    <row r="37" spans="1:6" ht="24.75" customHeight="1">
      <c r="A37" s="44"/>
      <c r="B37" s="27" t="s">
        <v>31</v>
      </c>
      <c r="C37" s="63">
        <f>SUM(C32:C35)+C29</f>
        <v>1248067</v>
      </c>
      <c r="D37" s="64">
        <f>SUM(D32:D35)+D29</f>
        <v>1633670</v>
      </c>
      <c r="E37" s="63">
        <f>D37-C37</f>
        <v>385603</v>
      </c>
      <c r="F37" s="65">
        <f t="shared" si="4"/>
        <v>30.89601760161915</v>
      </c>
    </row>
    <row r="38" ht="24.75" customHeight="1">
      <c r="F38" s="32"/>
    </row>
    <row r="39" ht="24.75" customHeight="1">
      <c r="F39" s="32"/>
    </row>
  </sheetData>
  <sheetProtection/>
  <mergeCells count="3">
    <mergeCell ref="A1:F1"/>
    <mergeCell ref="A2:F2"/>
    <mergeCell ref="A3:F3"/>
  </mergeCells>
  <printOptions horizontalCentered="1"/>
  <pageMargins left="0.7874015748031497" right="0.7874015748031497" top="1.3779527559055118" bottom="0.27" header="0.31496062992125984" footer="0.31496062992125984"/>
  <pageSetup firstPageNumber="1" useFirstPageNumber="1" horizontalDpi="300" verticalDpi="300" orientation="portrait" paperSize="9" scale="72" r:id="rId1"/>
  <headerFooter alignWithMargins="0">
    <oddHeader>&amp;RЗамимаи 1
ба Фармоиши №
аз "  " июли с.2012</oddHeader>
  </headerFooter>
  <ignoredErrors>
    <ignoredError sqref="A19:A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SheetLayoutView="100" workbookViewId="0" topLeftCell="A25">
      <selection activeCell="F40" sqref="F40"/>
    </sheetView>
  </sheetViews>
  <sheetFormatPr defaultColWidth="11.625" defaultRowHeight="12.75"/>
  <cols>
    <col min="1" max="1" width="5.75390625" style="12" customWidth="1"/>
    <col min="2" max="2" width="41.00390625" style="12" customWidth="1"/>
    <col min="3" max="3" width="15.375" style="12" customWidth="1"/>
    <col min="4" max="4" width="15.00390625" style="12" customWidth="1"/>
    <col min="5" max="5" width="14.875" style="12" customWidth="1"/>
    <col min="6" max="6" width="15.00390625" style="12" customWidth="1"/>
    <col min="7" max="16384" width="11.625" style="12" customWidth="1"/>
  </cols>
  <sheetData>
    <row r="1" spans="1:6" s="9" customFormat="1" ht="18">
      <c r="A1" s="1" t="s">
        <v>76</v>
      </c>
      <c r="B1" s="1"/>
      <c r="C1" s="1"/>
      <c r="D1" s="1"/>
      <c r="E1" s="1"/>
      <c r="F1" s="1"/>
    </row>
    <row r="2" spans="1:6" s="9" customFormat="1" ht="18">
      <c r="A2" s="1" t="s">
        <v>78</v>
      </c>
      <c r="B2" s="1"/>
      <c r="C2" s="1"/>
      <c r="D2" s="1"/>
      <c r="E2" s="1"/>
      <c r="F2" s="1"/>
    </row>
    <row r="3" spans="1:6" s="9" customFormat="1" ht="18">
      <c r="A3" s="1" t="s">
        <v>65</v>
      </c>
      <c r="B3" s="1"/>
      <c r="C3" s="1"/>
      <c r="D3" s="1"/>
      <c r="E3" s="1"/>
      <c r="F3" s="1"/>
    </row>
    <row r="4" spans="1:6" ht="18">
      <c r="A4" s="10"/>
      <c r="B4" s="10"/>
      <c r="C4" s="10"/>
      <c r="D4" s="10"/>
      <c r="E4" s="10"/>
      <c r="F4" s="11"/>
    </row>
    <row r="5" spans="1:6" ht="54">
      <c r="A5" s="13" t="s">
        <v>2</v>
      </c>
      <c r="B5" s="5" t="s">
        <v>23</v>
      </c>
      <c r="C5" s="6" t="s">
        <v>51</v>
      </c>
      <c r="D5" s="6" t="s">
        <v>52</v>
      </c>
      <c r="E5" s="6" t="s">
        <v>74</v>
      </c>
      <c r="F5" s="6" t="s">
        <v>53</v>
      </c>
    </row>
    <row r="6" spans="1:6" ht="18">
      <c r="A6" s="13"/>
      <c r="B6" s="5"/>
      <c r="C6" s="6">
        <v>41152</v>
      </c>
      <c r="D6" s="6">
        <v>41517</v>
      </c>
      <c r="E6" s="6"/>
      <c r="F6" s="6"/>
    </row>
    <row r="7" spans="1:6" ht="15" customHeight="1">
      <c r="A7" s="14" t="s">
        <v>35</v>
      </c>
      <c r="B7" s="15" t="s">
        <v>56</v>
      </c>
      <c r="C7" s="16"/>
      <c r="D7" s="16"/>
      <c r="E7" s="14"/>
      <c r="F7" s="14"/>
    </row>
    <row r="8" spans="1:6" ht="15" customHeight="1">
      <c r="A8" s="14"/>
      <c r="B8" s="17" t="s">
        <v>70</v>
      </c>
      <c r="C8" s="18">
        <v>30849</v>
      </c>
      <c r="D8" s="19">
        <v>36160</v>
      </c>
      <c r="E8" s="18">
        <f>D8-C8</f>
        <v>5311</v>
      </c>
      <c r="F8" s="20">
        <f>D8/C8-100%</f>
        <v>0.17216117216117222</v>
      </c>
    </row>
    <row r="9" spans="1:6" ht="15" customHeight="1">
      <c r="A9" s="14"/>
      <c r="B9" s="17" t="s">
        <v>71</v>
      </c>
      <c r="C9" s="21">
        <v>36649</v>
      </c>
      <c r="D9" s="21">
        <v>48783</v>
      </c>
      <c r="E9" s="18">
        <f>D9-C9</f>
        <v>12134</v>
      </c>
      <c r="F9" s="20">
        <f>D9/C9-100%</f>
        <v>0.3310867963655215</v>
      </c>
    </row>
    <row r="10" spans="1:6" ht="15" customHeight="1">
      <c r="A10" s="14"/>
      <c r="B10" s="22" t="s">
        <v>59</v>
      </c>
      <c r="C10" s="23">
        <f>C8-C9</f>
        <v>-5800</v>
      </c>
      <c r="D10" s="24">
        <f>D8-D9</f>
        <v>-12623</v>
      </c>
      <c r="E10" s="23">
        <f>D10-C10</f>
        <v>-6823</v>
      </c>
      <c r="F10" s="25">
        <f>D10/C10-100%</f>
        <v>1.1763793103448275</v>
      </c>
    </row>
    <row r="11" spans="1:6" ht="15" customHeight="1">
      <c r="A11" s="26" t="s">
        <v>36</v>
      </c>
      <c r="B11" s="22" t="s">
        <v>57</v>
      </c>
      <c r="C11" s="23"/>
      <c r="D11" s="24"/>
      <c r="E11" s="18"/>
      <c r="F11" s="14"/>
    </row>
    <row r="12" spans="1:6" ht="15" customHeight="1">
      <c r="A12" s="14"/>
      <c r="B12" s="17" t="s">
        <v>68</v>
      </c>
      <c r="C12" s="18">
        <v>1</v>
      </c>
      <c r="D12" s="19">
        <v>3</v>
      </c>
      <c r="E12" s="18">
        <f>D12-C12</f>
        <v>2</v>
      </c>
      <c r="F12" s="20"/>
    </row>
    <row r="13" spans="1:6" ht="15" customHeight="1">
      <c r="A13" s="14"/>
      <c r="B13" s="17" t="s">
        <v>72</v>
      </c>
      <c r="C13" s="18">
        <v>3639</v>
      </c>
      <c r="D13" s="19">
        <v>4453</v>
      </c>
      <c r="E13" s="18">
        <f>D13-C13</f>
        <v>814</v>
      </c>
      <c r="F13" s="20">
        <f>D13/C13-100%</f>
        <v>0.22368782632591366</v>
      </c>
    </row>
    <row r="14" spans="1:6" ht="15" customHeight="1">
      <c r="A14" s="14"/>
      <c r="B14" s="22" t="s">
        <v>59</v>
      </c>
      <c r="C14" s="23">
        <f>C12-C13</f>
        <v>-3638</v>
      </c>
      <c r="D14" s="24">
        <f>D12-D13</f>
        <v>-4450</v>
      </c>
      <c r="E14" s="23">
        <f>D14-C14</f>
        <v>-812</v>
      </c>
      <c r="F14" s="25">
        <f>D14/C14-100%</f>
        <v>0.22319956019791087</v>
      </c>
    </row>
    <row r="15" spans="1:6" ht="15" customHeight="1">
      <c r="A15" s="26" t="s">
        <v>37</v>
      </c>
      <c r="B15" s="22" t="s">
        <v>58</v>
      </c>
      <c r="C15" s="23"/>
      <c r="D15" s="24"/>
      <c r="E15" s="18"/>
      <c r="F15" s="14"/>
    </row>
    <row r="16" spans="1:6" ht="15" customHeight="1">
      <c r="A16" s="14"/>
      <c r="B16" s="17" t="s">
        <v>68</v>
      </c>
      <c r="C16" s="18">
        <v>0</v>
      </c>
      <c r="D16" s="19">
        <v>0</v>
      </c>
      <c r="E16" s="18">
        <f>D16-C16</f>
        <v>0</v>
      </c>
      <c r="F16" s="20"/>
    </row>
    <row r="17" spans="1:6" ht="15" customHeight="1">
      <c r="A17" s="14"/>
      <c r="B17" s="17" t="s">
        <v>69</v>
      </c>
      <c r="C17" s="18">
        <v>0</v>
      </c>
      <c r="D17" s="19">
        <v>0</v>
      </c>
      <c r="E17" s="18">
        <f>D17-C17</f>
        <v>0</v>
      </c>
      <c r="F17" s="20"/>
    </row>
    <row r="18" spans="1:6" ht="15" customHeight="1">
      <c r="A18" s="14"/>
      <c r="B18" s="22" t="s">
        <v>59</v>
      </c>
      <c r="C18" s="23">
        <f>C16-C17</f>
        <v>0</v>
      </c>
      <c r="D18" s="24">
        <f>D16-D17</f>
        <v>0</v>
      </c>
      <c r="E18" s="23">
        <f>D18-C18</f>
        <v>0</v>
      </c>
      <c r="F18" s="25"/>
    </row>
    <row r="19" spans="1:6" ht="15" customHeight="1">
      <c r="A19" s="26" t="s">
        <v>38</v>
      </c>
      <c r="B19" s="22" t="s">
        <v>60</v>
      </c>
      <c r="C19" s="23"/>
      <c r="D19" s="24"/>
      <c r="E19" s="18"/>
      <c r="F19" s="14"/>
    </row>
    <row r="20" spans="1:6" ht="15" customHeight="1">
      <c r="A20" s="14"/>
      <c r="B20" s="17" t="s">
        <v>67</v>
      </c>
      <c r="C20" s="18">
        <v>203592</v>
      </c>
      <c r="D20" s="19">
        <v>303994</v>
      </c>
      <c r="E20" s="18">
        <f>D20-C20</f>
        <v>100402</v>
      </c>
      <c r="F20" s="20">
        <f>D20/C20-100%</f>
        <v>0.4931529726118904</v>
      </c>
    </row>
    <row r="21" spans="1:6" ht="15" customHeight="1">
      <c r="A21" s="14"/>
      <c r="B21" s="17" t="s">
        <v>69</v>
      </c>
      <c r="C21" s="18">
        <v>146243</v>
      </c>
      <c r="D21" s="19">
        <v>251521</v>
      </c>
      <c r="E21" s="18">
        <f>D21-C21</f>
        <v>105278</v>
      </c>
      <c r="F21" s="20">
        <f>D21/C21-100%</f>
        <v>0.7198840286372681</v>
      </c>
    </row>
    <row r="22" spans="1:6" ht="15" customHeight="1">
      <c r="A22" s="14"/>
      <c r="B22" s="22" t="s">
        <v>59</v>
      </c>
      <c r="C22" s="23">
        <f>C20-C21</f>
        <v>57349</v>
      </c>
      <c r="D22" s="24">
        <f>D20-D21</f>
        <v>52473</v>
      </c>
      <c r="E22" s="23">
        <f>D22-C22</f>
        <v>-4876</v>
      </c>
      <c r="F22" s="25">
        <f>D22/C22-100%</f>
        <v>-0.08502327852272928</v>
      </c>
    </row>
    <row r="23" spans="1:6" ht="15" customHeight="1">
      <c r="A23" s="26" t="s">
        <v>39</v>
      </c>
      <c r="B23" s="22" t="s">
        <v>61</v>
      </c>
      <c r="C23" s="23"/>
      <c r="D23" s="24"/>
      <c r="E23" s="18"/>
      <c r="F23" s="14"/>
    </row>
    <row r="24" spans="1:6" ht="15" customHeight="1">
      <c r="A24" s="14"/>
      <c r="B24" s="17" t="s">
        <v>68</v>
      </c>
      <c r="C24" s="18">
        <v>66</v>
      </c>
      <c r="D24" s="19">
        <v>30</v>
      </c>
      <c r="E24" s="18">
        <f>D24-C24</f>
        <v>-36</v>
      </c>
      <c r="F24" s="20">
        <f>D24/C24-100%</f>
        <v>-0.5454545454545454</v>
      </c>
    </row>
    <row r="25" spans="1:6" ht="15" customHeight="1">
      <c r="A25" s="14"/>
      <c r="B25" s="17" t="s">
        <v>69</v>
      </c>
      <c r="C25" s="18">
        <v>0</v>
      </c>
      <c r="D25" s="19">
        <v>0</v>
      </c>
      <c r="E25" s="18">
        <f>D25-C25</f>
        <v>0</v>
      </c>
      <c r="F25" s="20"/>
    </row>
    <row r="26" spans="1:6" ht="15" customHeight="1">
      <c r="A26" s="14"/>
      <c r="B26" s="22" t="s">
        <v>59</v>
      </c>
      <c r="C26" s="23">
        <f>C24-C25</f>
        <v>66</v>
      </c>
      <c r="D26" s="24">
        <f>D24-D25</f>
        <v>30</v>
      </c>
      <c r="E26" s="23">
        <f>D26-C26</f>
        <v>-36</v>
      </c>
      <c r="F26" s="20">
        <f>D26/C26-100%</f>
        <v>-0.5454545454545454</v>
      </c>
    </row>
    <row r="27" spans="1:6" ht="15" customHeight="1">
      <c r="A27" s="14" t="s">
        <v>40</v>
      </c>
      <c r="B27" s="22" t="s">
        <v>62</v>
      </c>
      <c r="C27" s="23"/>
      <c r="D27" s="24"/>
      <c r="E27" s="18"/>
      <c r="F27" s="14"/>
    </row>
    <row r="28" spans="1:6" ht="15" customHeight="1">
      <c r="A28" s="14"/>
      <c r="B28" s="17" t="s">
        <v>41</v>
      </c>
      <c r="C28" s="18">
        <v>31683</v>
      </c>
      <c r="D28" s="19">
        <v>40993</v>
      </c>
      <c r="E28" s="18">
        <f>D28-C28</f>
        <v>9310</v>
      </c>
      <c r="F28" s="20">
        <f>D28/C28-100%</f>
        <v>0.2938484360698166</v>
      </c>
    </row>
    <row r="29" spans="1:6" ht="15" customHeight="1">
      <c r="A29" s="14"/>
      <c r="B29" s="17" t="s">
        <v>42</v>
      </c>
      <c r="C29" s="18">
        <v>266</v>
      </c>
      <c r="D29" s="19">
        <v>214</v>
      </c>
      <c r="E29" s="18">
        <f>D29-C29</f>
        <v>-52</v>
      </c>
      <c r="F29" s="20">
        <f>D29/C29-100%</f>
        <v>-0.19548872180451127</v>
      </c>
    </row>
    <row r="30" spans="1:6" ht="15" customHeight="1">
      <c r="A30" s="14"/>
      <c r="B30" s="22" t="s">
        <v>59</v>
      </c>
      <c r="C30" s="23">
        <f>C28-C29</f>
        <v>31417</v>
      </c>
      <c r="D30" s="24">
        <f>D28-D29</f>
        <v>40779</v>
      </c>
      <c r="E30" s="23">
        <f>D30-C30</f>
        <v>9362</v>
      </c>
      <c r="F30" s="25">
        <f>D30/C30-100%</f>
        <v>0.29799153324633165</v>
      </c>
    </row>
    <row r="31" spans="1:6" ht="15" customHeight="1">
      <c r="A31" s="14" t="s">
        <v>43</v>
      </c>
      <c r="B31" s="22" t="s">
        <v>63</v>
      </c>
      <c r="C31" s="23"/>
      <c r="D31" s="24"/>
      <c r="E31" s="18"/>
      <c r="F31" s="14"/>
    </row>
    <row r="32" spans="1:6" ht="15" customHeight="1">
      <c r="A32" s="14"/>
      <c r="B32" s="17" t="s">
        <v>44</v>
      </c>
      <c r="C32" s="18">
        <v>41840</v>
      </c>
      <c r="D32" s="19">
        <v>49605</v>
      </c>
      <c r="E32" s="18">
        <f aca="true" t="shared" si="0" ref="E32:E38">D32-C32</f>
        <v>7765</v>
      </c>
      <c r="F32" s="20">
        <f aca="true" t="shared" si="1" ref="F32:F37">D32/C32-100%</f>
        <v>0.18558795411089868</v>
      </c>
    </row>
    <row r="33" spans="1:6" ht="15" customHeight="1">
      <c r="A33" s="14"/>
      <c r="B33" s="17" t="s">
        <v>54</v>
      </c>
      <c r="C33" s="18">
        <v>12706</v>
      </c>
      <c r="D33" s="19">
        <v>8039</v>
      </c>
      <c r="E33" s="18">
        <f t="shared" si="0"/>
        <v>-4667</v>
      </c>
      <c r="F33" s="20">
        <f t="shared" si="1"/>
        <v>-0.3673067841964426</v>
      </c>
    </row>
    <row r="34" spans="1:6" ht="18">
      <c r="A34" s="14"/>
      <c r="B34" s="17" t="s">
        <v>55</v>
      </c>
      <c r="C34" s="18">
        <v>32536</v>
      </c>
      <c r="D34" s="19">
        <v>13452</v>
      </c>
      <c r="E34" s="18">
        <f t="shared" si="0"/>
        <v>-19084</v>
      </c>
      <c r="F34" s="20">
        <f t="shared" si="1"/>
        <v>-0.5865502827637079</v>
      </c>
    </row>
    <row r="35" spans="1:6" ht="18">
      <c r="A35" s="14"/>
      <c r="B35" s="22" t="s">
        <v>59</v>
      </c>
      <c r="C35" s="23">
        <f>C33-C32-C34</f>
        <v>-61670</v>
      </c>
      <c r="D35" s="24">
        <f>D33-D32-D34</f>
        <v>-55018</v>
      </c>
      <c r="E35" s="23">
        <f t="shared" si="0"/>
        <v>6652</v>
      </c>
      <c r="F35" s="25">
        <f t="shared" si="1"/>
        <v>-0.10786443976001292</v>
      </c>
    </row>
    <row r="36" spans="1:6" ht="18">
      <c r="A36" s="14" t="s">
        <v>45</v>
      </c>
      <c r="B36" s="22" t="s">
        <v>49</v>
      </c>
      <c r="C36" s="23">
        <f>C10+C14+C18+C22+C26+C30+C35</f>
        <v>17724</v>
      </c>
      <c r="D36" s="24">
        <f>D10+D14+D18+D22+D26+D30+D35</f>
        <v>21191</v>
      </c>
      <c r="E36" s="23">
        <f t="shared" si="0"/>
        <v>3467</v>
      </c>
      <c r="F36" s="25">
        <f t="shared" si="1"/>
        <v>0.19561047167682233</v>
      </c>
    </row>
    <row r="37" spans="1:6" ht="18">
      <c r="A37" s="14" t="s">
        <v>46</v>
      </c>
      <c r="B37" s="22" t="s">
        <v>48</v>
      </c>
      <c r="C37" s="23">
        <v>4431</v>
      </c>
      <c r="D37" s="24">
        <v>5298</v>
      </c>
      <c r="E37" s="23">
        <f t="shared" si="0"/>
        <v>867</v>
      </c>
      <c r="F37" s="25">
        <f t="shared" si="1"/>
        <v>0.19566689234935675</v>
      </c>
    </row>
    <row r="38" spans="1:6" ht="18">
      <c r="A38" s="14">
        <v>10</v>
      </c>
      <c r="B38" s="22" t="s">
        <v>66</v>
      </c>
      <c r="C38" s="18">
        <v>0</v>
      </c>
      <c r="D38" s="19">
        <v>0</v>
      </c>
      <c r="E38" s="23">
        <f t="shared" si="0"/>
        <v>0</v>
      </c>
      <c r="F38" s="25">
        <v>0</v>
      </c>
    </row>
    <row r="39" spans="1:6" ht="18">
      <c r="A39" s="14"/>
      <c r="B39" s="22"/>
      <c r="C39" s="18"/>
      <c r="D39" s="19"/>
      <c r="E39" s="23"/>
      <c r="F39" s="14"/>
    </row>
    <row r="40" spans="1:6" ht="18">
      <c r="A40" s="14"/>
      <c r="B40" s="27" t="s">
        <v>64</v>
      </c>
      <c r="C40" s="23">
        <f>C36-C37</f>
        <v>13293</v>
      </c>
      <c r="D40" s="23">
        <f>D36-D37</f>
        <v>15893</v>
      </c>
      <c r="E40" s="23">
        <f>E36-E37</f>
        <v>2600</v>
      </c>
      <c r="F40" s="25">
        <f>D40/C40-100%</f>
        <v>0.19559166478597767</v>
      </c>
    </row>
  </sheetData>
  <sheetProtection/>
  <mergeCells count="3">
    <mergeCell ref="A1:F1"/>
    <mergeCell ref="A2:F2"/>
    <mergeCell ref="A3:F3"/>
  </mergeCells>
  <printOptions horizontalCentered="1"/>
  <pageMargins left="0.7874015748031497" right="0.5905511811023623" top="1.1811023622047245" bottom="0.984251968503937" header="0.5118110236220472" footer="0.5118110236220472"/>
  <pageSetup fitToHeight="1" fitToWidth="1" horizontalDpi="600" verticalDpi="600" orientation="portrait" paperSize="9" scale="83" r:id="rId1"/>
  <headerFooter alignWithMargins="0">
    <oddHeader>&amp;RЗамимаи 2 ба
Фармоиши №
аз "  " июли с.2012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Azizov-b</cp:lastModifiedBy>
  <cp:lastPrinted>2013-09-24T05:15:02Z</cp:lastPrinted>
  <dcterms:created xsi:type="dcterms:W3CDTF">2011-01-17T11:18:40Z</dcterms:created>
  <dcterms:modified xsi:type="dcterms:W3CDTF">2013-09-24T05:17:05Z</dcterms:modified>
  <cp:category/>
  <cp:version/>
  <cp:contentType/>
  <cp:contentStatus/>
</cp:coreProperties>
</file>